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90" yWindow="65506" windowWidth="17805" windowHeight="12480" activeTab="1"/>
  </bookViews>
  <sheets>
    <sheet name="2020" sheetId="1" r:id="rId1"/>
    <sheet name="2020第一批" sheetId="2" r:id="rId2"/>
  </sheets>
  <definedNames/>
  <calcPr fullCalcOnLoad="1"/>
</workbook>
</file>

<file path=xl/sharedStrings.xml><?xml version="1.0" encoding="utf-8"?>
<sst xmlns="http://schemas.openxmlformats.org/spreadsheetml/2006/main" count="51" uniqueCount="51">
  <si>
    <t xml:space="preserve">单位：万元       </t>
  </si>
  <si>
    <t>乡镇（街道）</t>
  </si>
  <si>
    <t>社区数</t>
  </si>
  <si>
    <t>行政、事业编制人数</t>
  </si>
  <si>
    <t>2016年新增职数</t>
  </si>
  <si>
    <t>月绩效考核经费区财政承担部分（400元/月.人）</t>
  </si>
  <si>
    <t>劳务派遣服务费（15元/月.人）</t>
  </si>
  <si>
    <t>区已安排基数</t>
  </si>
  <si>
    <t>增加经费区承担部分</t>
  </si>
  <si>
    <t>鼓山镇</t>
  </si>
  <si>
    <t>新店镇</t>
  </si>
  <si>
    <t>岳峰镇</t>
  </si>
  <si>
    <t>茶园街道</t>
  </si>
  <si>
    <t>王庄街道</t>
  </si>
  <si>
    <t>象园街道</t>
  </si>
  <si>
    <t>合  计</t>
  </si>
  <si>
    <t>合计</t>
  </si>
  <si>
    <t>市级应下达经费</t>
  </si>
  <si>
    <t>2015年社区职数</t>
  </si>
  <si>
    <t>2018年新增职数</t>
  </si>
  <si>
    <t xml:space="preserve"> </t>
  </si>
  <si>
    <t>2019年新增职数</t>
  </si>
  <si>
    <t>3月份核定在职人数</t>
  </si>
  <si>
    <t>3月份核定2014年批次社区专职工作人员满六年在职人数</t>
  </si>
  <si>
    <t>3月份核定2017年批次社区专职工作人员满三年在职人数</t>
  </si>
  <si>
    <t>2020年社区专职工作人员工资报酬等经费</t>
  </si>
  <si>
    <t>社区核定总职数</t>
  </si>
  <si>
    <t>其中</t>
  </si>
  <si>
    <t>3月份核定2015年批次社区专职工作人员满三年在职人数</t>
  </si>
  <si>
    <t>社区专职工作人员年工资报酬（3513元、3713元、3913/月.人）</t>
  </si>
  <si>
    <t>2019年市核定职数</t>
  </si>
  <si>
    <t>备注</t>
  </si>
  <si>
    <t>2020年社区工作服务站专职工作人员工资报酬等经费一览表</t>
  </si>
  <si>
    <t>本次下达区级经费</t>
  </si>
  <si>
    <t>市未核定社区职数</t>
  </si>
  <si>
    <t>未核定社区职数镇应负担部分</t>
  </si>
  <si>
    <t>增加经费镇街承担部分</t>
  </si>
  <si>
    <t>未核定社区职区应负担部分</t>
  </si>
  <si>
    <t>序号</t>
  </si>
  <si>
    <t>镇街</t>
  </si>
  <si>
    <t>金额（万元）</t>
  </si>
  <si>
    <t>鼓山镇</t>
  </si>
  <si>
    <t>新店镇</t>
  </si>
  <si>
    <t>岳峰镇</t>
  </si>
  <si>
    <t>茶园街道</t>
  </si>
  <si>
    <t>王庄街道</t>
  </si>
  <si>
    <t>象园街道</t>
  </si>
  <si>
    <t>合计</t>
  </si>
  <si>
    <t>社区数</t>
  </si>
  <si>
    <t>2020年社区工作服务站专职工作人员
工资报酬市级补助资金分配表</t>
  </si>
  <si>
    <t>附件1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</si>
</sst>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&quot;年&quot;00&quot;月&quot;"/>
    <numFmt numFmtId="177" formatCode="yyyy&quot;年&quot;m&quot;月&quot;;@"/>
    <numFmt numFmtId="178" formatCode="0.0_);\(0.0\)"/>
    <numFmt numFmtId="179" formatCode="0.00_ "/>
    <numFmt numFmtId="180" formatCode="0.00_);[Red]\(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6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b/>
      <sz val="18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4"/>
      <color indexed="8"/>
      <name val="黑体"/>
      <family val="3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b/>
      <sz val="18"/>
      <color theme="1"/>
      <name val="Calibri"/>
      <family val="0"/>
    </font>
    <font>
      <sz val="14"/>
      <color theme="1"/>
      <name val="黑体"/>
      <family val="3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74"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15" applyFont="1" applyBorder="1" applyAlignment="1">
      <alignment/>
      <protection/>
    </xf>
    <xf numFmtId="0" fontId="2" fillId="0" borderId="0" xfId="0" applyFont="1" applyFill="1" applyBorder="1" applyAlignment="1">
      <alignment/>
    </xf>
    <xf numFmtId="0" fontId="2" fillId="0" borderId="0" xfId="15" applyFont="1" applyBorder="1" applyAlignment="1">
      <alignment horizontal="center" vertical="center"/>
      <protection/>
    </xf>
    <xf numFmtId="0" fontId="2" fillId="0" borderId="9" xfId="15" applyFont="1" applyBorder="1" applyAlignment="1">
      <alignment horizontal="center" vertical="center" wrapText="1"/>
      <protection/>
    </xf>
    <xf numFmtId="0" fontId="2" fillId="0" borderId="9" xfId="15" applyFont="1" applyBorder="1" applyAlignment="1">
      <alignment horizontal="center" vertical="center"/>
      <protection/>
    </xf>
    <xf numFmtId="0" fontId="2" fillId="0" borderId="9" xfId="15" applyFont="1" applyBorder="1" applyAlignment="1">
      <alignment horizontal="center" vertical="center" shrinkToFit="1"/>
      <protection/>
    </xf>
    <xf numFmtId="0" fontId="49" fillId="0" borderId="9" xfId="0" applyFont="1" applyFill="1" applyBorder="1" applyAlignment="1">
      <alignment horizontal="center" vertical="center"/>
    </xf>
    <xf numFmtId="0" fontId="4" fillId="0" borderId="9" xfId="51" applyFont="1" applyFill="1" applyBorder="1" applyAlignment="1">
      <alignment horizontal="center" vertical="center" wrapText="1"/>
      <protection/>
    </xf>
    <xf numFmtId="0" fontId="2" fillId="0" borderId="9" xfId="15" applyFont="1" applyFill="1" applyBorder="1" applyAlignment="1">
      <alignment horizontal="center" vertical="center" shrinkToFit="1"/>
      <protection/>
    </xf>
    <xf numFmtId="0" fontId="4" fillId="0" borderId="9" xfId="0" applyFont="1" applyFill="1" applyBorder="1" applyAlignment="1">
      <alignment horizontal="center" vertical="center"/>
    </xf>
    <xf numFmtId="0" fontId="2" fillId="0" borderId="0" xfId="15" applyFont="1" applyFill="1" applyAlignment="1">
      <alignment horizontal="left" wrapText="1"/>
      <protection/>
    </xf>
    <xf numFmtId="179" fontId="2" fillId="0" borderId="9" xfId="0" applyNumberFormat="1" applyFont="1" applyFill="1" applyBorder="1" applyAlignment="1">
      <alignment horizontal="center" vertical="center" shrinkToFit="1"/>
    </xf>
    <xf numFmtId="0" fontId="2" fillId="0" borderId="9" xfId="15" applyFont="1" applyFill="1" applyBorder="1" applyAlignment="1">
      <alignment horizontal="center" vertical="center" wrapText="1"/>
      <protection/>
    </xf>
    <xf numFmtId="179" fontId="2" fillId="0" borderId="9" xfId="15" applyNumberFormat="1" applyFont="1" applyFill="1" applyBorder="1" applyAlignment="1">
      <alignment horizontal="center" vertical="center" shrinkToFit="1"/>
      <protection/>
    </xf>
    <xf numFmtId="0" fontId="2" fillId="0" borderId="9" xfId="15" applyFont="1" applyBorder="1" applyAlignment="1">
      <alignment horizontal="center" vertical="center" shrinkToFit="1"/>
      <protection/>
    </xf>
    <xf numFmtId="0" fontId="2" fillId="0" borderId="0" xfId="15" applyFont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 vertical="center" shrinkToFit="1"/>
      <protection/>
    </xf>
    <xf numFmtId="179" fontId="2" fillId="0" borderId="0" xfId="15" applyNumberFormat="1" applyFont="1" applyBorder="1" applyAlignment="1">
      <alignment horizontal="center" vertical="center" shrinkToFit="1"/>
      <protection/>
    </xf>
    <xf numFmtId="0" fontId="2" fillId="0" borderId="9" xfId="15" applyFont="1" applyFill="1" applyBorder="1" applyAlignment="1">
      <alignment horizontal="center" vertical="center" shrinkToFit="1"/>
      <protection/>
    </xf>
    <xf numFmtId="0" fontId="50" fillId="0" borderId="9" xfId="0" applyFont="1" applyFill="1" applyBorder="1" applyAlignment="1">
      <alignment horizontal="center" vertical="center"/>
    </xf>
    <xf numFmtId="0" fontId="2" fillId="0" borderId="0" xfId="15" applyFont="1" applyBorder="1" applyAlignment="1">
      <alignment horizontal="right"/>
      <protection/>
    </xf>
    <xf numFmtId="57" fontId="2" fillId="0" borderId="10" xfId="15" applyNumberFormat="1" applyFont="1" applyBorder="1" applyAlignment="1">
      <alignment horizontal="center"/>
      <protection/>
    </xf>
    <xf numFmtId="0" fontId="3" fillId="0" borderId="9" xfId="0" applyFont="1" applyFill="1" applyBorder="1" applyAlignment="1">
      <alignment/>
    </xf>
    <xf numFmtId="0" fontId="2" fillId="0" borderId="9" xfId="0" applyNumberFormat="1" applyFont="1" applyFill="1" applyBorder="1" applyAlignment="1">
      <alignment horizontal="center" vertical="center" shrinkToFit="1"/>
    </xf>
    <xf numFmtId="0" fontId="2" fillId="0" borderId="9" xfId="15" applyNumberFormat="1" applyFont="1" applyBorder="1" applyAlignment="1">
      <alignment horizontal="center" vertical="center" shrinkToFit="1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9" xfId="15" applyFont="1" applyFill="1" applyBorder="1" applyAlignment="1">
      <alignment horizontal="center" vertical="center" wrapText="1"/>
      <protection/>
    </xf>
    <xf numFmtId="179" fontId="2" fillId="0" borderId="0" xfId="15" applyNumberFormat="1" applyFont="1" applyFill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center" vertical="center"/>
    </xf>
    <xf numFmtId="179" fontId="6" fillId="0" borderId="0" xfId="15" applyNumberFormat="1" applyFont="1" applyFill="1" applyAlignment="1">
      <alignment horizontal="center" vertical="center" wrapText="1"/>
      <protection/>
    </xf>
    <xf numFmtId="0" fontId="3" fillId="0" borderId="0" xfId="0" applyNumberFormat="1" applyFont="1" applyFill="1" applyBorder="1" applyAlignment="1">
      <alignment horizontal="center" vertical="center"/>
    </xf>
    <xf numFmtId="180" fontId="2" fillId="0" borderId="9" xfId="0" applyNumberFormat="1" applyFont="1" applyFill="1" applyBorder="1" applyAlignment="1">
      <alignment horizontal="center" vertical="center" shrinkToFit="1"/>
    </xf>
    <xf numFmtId="0" fontId="2" fillId="0" borderId="9" xfId="15" applyFont="1" applyFill="1" applyBorder="1" applyAlignment="1">
      <alignment horizontal="center" vertical="center" wrapText="1"/>
      <protection/>
    </xf>
    <xf numFmtId="180" fontId="2" fillId="0" borderId="9" xfId="15" applyNumberFormat="1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51" fillId="0" borderId="9" xfId="0" applyNumberFormat="1" applyFont="1" applyBorder="1" applyAlignment="1">
      <alignment horizontal="center" vertical="center"/>
    </xf>
    <xf numFmtId="0" fontId="3" fillId="0" borderId="9" xfId="49" applyNumberFormat="1" applyFont="1" applyFill="1" applyBorder="1" applyAlignment="1">
      <alignment horizontal="center" vertical="center"/>
      <protection/>
    </xf>
    <xf numFmtId="0" fontId="53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/>
    </xf>
    <xf numFmtId="0" fontId="52" fillId="0" borderId="11" xfId="0" applyFont="1" applyBorder="1" applyAlignment="1">
      <alignment horizontal="center" vertical="center"/>
    </xf>
    <xf numFmtId="0" fontId="3" fillId="0" borderId="9" xfId="49" applyNumberFormat="1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15" applyFont="1" applyAlignment="1">
      <alignment horizontal="center" vertical="center"/>
      <protection/>
    </xf>
    <xf numFmtId="0" fontId="2" fillId="0" borderId="9" xfId="15" applyFont="1" applyBorder="1" applyAlignment="1">
      <alignment horizontal="center" vertical="center" wrapText="1"/>
      <protection/>
    </xf>
    <xf numFmtId="0" fontId="2" fillId="0" borderId="12" xfId="15" applyFont="1" applyBorder="1" applyAlignment="1">
      <alignment horizontal="center" vertical="center" wrapText="1"/>
      <protection/>
    </xf>
    <xf numFmtId="0" fontId="2" fillId="0" borderId="11" xfId="15" applyFont="1" applyBorder="1" applyAlignment="1">
      <alignment horizontal="center" vertical="center" wrapText="1"/>
      <protection/>
    </xf>
    <xf numFmtId="0" fontId="2" fillId="0" borderId="13" xfId="15" applyFont="1" applyBorder="1" applyAlignment="1">
      <alignment horizontal="center" vertical="center" wrapText="1"/>
      <protection/>
    </xf>
    <xf numFmtId="0" fontId="2" fillId="0" borderId="14" xfId="15" applyFont="1" applyBorder="1" applyAlignment="1">
      <alignment horizontal="center" vertical="center" wrapText="1"/>
      <protection/>
    </xf>
    <xf numFmtId="0" fontId="2" fillId="0" borderId="15" xfId="15" applyFont="1" applyBorder="1" applyAlignment="1">
      <alignment horizontal="center" vertical="center" wrapText="1"/>
      <protection/>
    </xf>
    <xf numFmtId="0" fontId="2" fillId="0" borderId="9" xfId="15" applyFont="1" applyFill="1" applyBorder="1" applyAlignment="1">
      <alignment horizontal="center" vertical="center" wrapText="1"/>
      <protection/>
    </xf>
    <xf numFmtId="0" fontId="2" fillId="0" borderId="16" xfId="15" applyFont="1" applyFill="1" applyBorder="1" applyAlignment="1">
      <alignment horizontal="center" vertical="center" wrapText="1"/>
      <protection/>
    </xf>
    <xf numFmtId="0" fontId="2" fillId="0" borderId="12" xfId="15" applyFont="1" applyFill="1" applyBorder="1" applyAlignment="1">
      <alignment horizontal="center" vertical="center" wrapText="1"/>
      <protection/>
    </xf>
    <xf numFmtId="0" fontId="2" fillId="0" borderId="11" xfId="15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15" applyFont="1" applyBorder="1" applyAlignment="1">
      <alignment horizontal="center" vertical="center" wrapText="1"/>
      <protection/>
    </xf>
    <xf numFmtId="0" fontId="2" fillId="0" borderId="18" xfId="15" applyFont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16" xfId="15" applyFont="1" applyFill="1" applyBorder="1" applyAlignment="1">
      <alignment horizontal="center" vertical="center"/>
      <protection/>
    </xf>
    <xf numFmtId="0" fontId="2" fillId="0" borderId="12" xfId="15" applyFont="1" applyFill="1" applyBorder="1" applyAlignment="1">
      <alignment horizontal="center" vertical="center"/>
      <protection/>
    </xf>
    <xf numFmtId="0" fontId="2" fillId="0" borderId="11" xfId="15" applyFont="1" applyFill="1" applyBorder="1" applyAlignment="1">
      <alignment horizontal="center" vertical="center"/>
      <protection/>
    </xf>
    <xf numFmtId="0" fontId="55" fillId="0" borderId="0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</cellXfs>
  <cellStyles count="66">
    <cellStyle name="Normal" xfId="0"/>
    <cellStyle name="?鹎%U龡&amp;H齲_x0001_C铣_x0014__x0007__x0001__x0001_" xfId="15"/>
    <cellStyle name="_ET_STYLE_NoName_00_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" xfId="42"/>
    <cellStyle name="常规 11" xfId="43"/>
    <cellStyle name="常规 12" xfId="44"/>
    <cellStyle name="常规 13" xfId="45"/>
    <cellStyle name="常规 14" xfId="46"/>
    <cellStyle name="常规 15" xfId="47"/>
    <cellStyle name="常规 16" xfId="48"/>
    <cellStyle name="常规 2" xfId="49"/>
    <cellStyle name="常规 2 10" xfId="50"/>
    <cellStyle name="常规 2 14" xfId="51"/>
    <cellStyle name="常规 2 2" xfId="52"/>
    <cellStyle name="常规 2 2 2" xfId="53"/>
    <cellStyle name="常规 7" xfId="54"/>
    <cellStyle name="常规 8" xfId="55"/>
    <cellStyle name="常规 9" xfId="56"/>
    <cellStyle name="Hyperlink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Followed Hyperlink" xfId="78"/>
    <cellStyle name="注释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workbookViewId="0" topLeftCell="A4">
      <selection activeCell="N16" sqref="N16"/>
    </sheetView>
  </sheetViews>
  <sheetFormatPr defaultColWidth="9.140625" defaultRowHeight="15"/>
  <cols>
    <col min="1" max="1" width="8.28125" style="1" customWidth="1"/>
    <col min="2" max="2" width="6.57421875" style="1" customWidth="1"/>
    <col min="3" max="3" width="6.140625" style="1" hidden="1" customWidth="1"/>
    <col min="4" max="5" width="5.7109375" style="1" hidden="1" customWidth="1"/>
    <col min="6" max="6" width="5.8515625" style="1" hidden="1" customWidth="1"/>
    <col min="7" max="7" width="3.57421875" style="1" hidden="1" customWidth="1"/>
    <col min="8" max="8" width="5.8515625" style="1" customWidth="1"/>
    <col min="9" max="9" width="6.140625" style="1" customWidth="1"/>
    <col min="10" max="10" width="6.421875" style="1" customWidth="1"/>
    <col min="11" max="11" width="6.28125" style="1" customWidth="1"/>
    <col min="12" max="14" width="6.7109375" style="1" customWidth="1"/>
    <col min="15" max="20" width="7.28125" style="1" customWidth="1"/>
    <col min="21" max="21" width="7.140625" style="1" customWidth="1"/>
    <col min="22" max="24" width="7.28125" style="1" customWidth="1"/>
    <col min="25" max="25" width="7.7109375" style="1" customWidth="1"/>
    <col min="26" max="26" width="11.00390625" style="1" customWidth="1"/>
    <col min="27" max="27" width="11.421875" style="28" customWidth="1"/>
    <col min="28" max="29" width="9.00390625" style="49" customWidth="1"/>
    <col min="30" max="16384" width="9.00390625" style="1" customWidth="1"/>
  </cols>
  <sheetData>
    <row r="1" spans="1:24" ht="39.75" customHeight="1">
      <c r="A1" s="51" t="s">
        <v>32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24" ht="21" customHeigh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3"/>
      <c r="W2" s="3"/>
      <c r="X2" s="24"/>
    </row>
    <row r="3" spans="1:25" ht="31.5" customHeight="1">
      <c r="A3" s="52" t="s">
        <v>1</v>
      </c>
      <c r="B3" s="52" t="s">
        <v>2</v>
      </c>
      <c r="C3" s="52" t="s">
        <v>26</v>
      </c>
      <c r="D3" s="53" t="s">
        <v>27</v>
      </c>
      <c r="E3" s="53"/>
      <c r="F3" s="53"/>
      <c r="G3" s="54"/>
      <c r="H3" s="55" t="s">
        <v>30</v>
      </c>
      <c r="I3" s="55" t="s">
        <v>34</v>
      </c>
      <c r="J3" s="55" t="s">
        <v>22</v>
      </c>
      <c r="K3" s="55" t="s">
        <v>3</v>
      </c>
      <c r="L3" s="55" t="s">
        <v>23</v>
      </c>
      <c r="M3" s="55" t="s">
        <v>28</v>
      </c>
      <c r="N3" s="55" t="s">
        <v>24</v>
      </c>
      <c r="O3" s="68" t="s">
        <v>25</v>
      </c>
      <c r="P3" s="69"/>
      <c r="Q3" s="69"/>
      <c r="R3" s="69"/>
      <c r="S3" s="69"/>
      <c r="T3" s="69"/>
      <c r="U3" s="69"/>
      <c r="V3" s="69"/>
      <c r="W3" s="70"/>
      <c r="X3" s="67" t="s">
        <v>33</v>
      </c>
      <c r="Y3" s="62" t="s">
        <v>31</v>
      </c>
    </row>
    <row r="4" spans="1:25" ht="31.5" customHeight="1">
      <c r="A4" s="52"/>
      <c r="B4" s="52"/>
      <c r="C4" s="52"/>
      <c r="D4" s="65" t="s">
        <v>18</v>
      </c>
      <c r="E4" s="55" t="s">
        <v>4</v>
      </c>
      <c r="F4" s="52" t="s">
        <v>19</v>
      </c>
      <c r="G4" s="52" t="s">
        <v>21</v>
      </c>
      <c r="H4" s="56"/>
      <c r="I4" s="56"/>
      <c r="J4" s="56"/>
      <c r="K4" s="56"/>
      <c r="L4" s="56"/>
      <c r="M4" s="56"/>
      <c r="N4" s="56"/>
      <c r="O4" s="59" t="s">
        <v>29</v>
      </c>
      <c r="P4" s="60"/>
      <c r="Q4" s="60"/>
      <c r="R4" s="60"/>
      <c r="S4" s="60"/>
      <c r="T4" s="60"/>
      <c r="U4" s="61"/>
      <c r="V4" s="58" t="s">
        <v>5</v>
      </c>
      <c r="W4" s="58" t="s">
        <v>6</v>
      </c>
      <c r="X4" s="67"/>
      <c r="Y4" s="63"/>
    </row>
    <row r="5" spans="1:25" ht="69" customHeight="1">
      <c r="A5" s="52"/>
      <c r="B5" s="52"/>
      <c r="C5" s="52"/>
      <c r="D5" s="66"/>
      <c r="E5" s="57"/>
      <c r="F5" s="52"/>
      <c r="G5" s="52"/>
      <c r="H5" s="57"/>
      <c r="I5" s="57"/>
      <c r="J5" s="57"/>
      <c r="K5" s="57"/>
      <c r="L5" s="57"/>
      <c r="M5" s="57"/>
      <c r="N5" s="57"/>
      <c r="O5" s="15" t="s">
        <v>16</v>
      </c>
      <c r="P5" s="37" t="s">
        <v>17</v>
      </c>
      <c r="Q5" s="15" t="s">
        <v>7</v>
      </c>
      <c r="R5" s="15" t="s">
        <v>35</v>
      </c>
      <c r="S5" s="30" t="s">
        <v>37</v>
      </c>
      <c r="T5" s="30" t="s">
        <v>36</v>
      </c>
      <c r="U5" s="15" t="s">
        <v>8</v>
      </c>
      <c r="V5" s="58"/>
      <c r="W5" s="58"/>
      <c r="X5" s="67"/>
      <c r="Y5" s="64"/>
    </row>
    <row r="6" spans="1:29" ht="32.25" customHeight="1">
      <c r="A6" s="7" t="s">
        <v>9</v>
      </c>
      <c r="B6" s="8">
        <v>20</v>
      </c>
      <c r="C6" s="9">
        <v>219</v>
      </c>
      <c r="D6" s="9">
        <v>163</v>
      </c>
      <c r="E6" s="10">
        <v>25</v>
      </c>
      <c r="F6" s="10"/>
      <c r="G6" s="10">
        <v>35</v>
      </c>
      <c r="H6" s="10">
        <v>169</v>
      </c>
      <c r="I6" s="26">
        <v>15</v>
      </c>
      <c r="J6" s="9">
        <v>211</v>
      </c>
      <c r="K6" s="11">
        <v>8</v>
      </c>
      <c r="L6" s="11">
        <v>92</v>
      </c>
      <c r="M6" s="11">
        <v>19</v>
      </c>
      <c r="N6" s="11">
        <v>31</v>
      </c>
      <c r="O6" s="16">
        <f aca="true" t="shared" si="0" ref="O6:O11">(J6*3513*12+L6*400*8+M6*200*12+N6*200*11)/10000</f>
        <v>930.3116</v>
      </c>
      <c r="P6" s="16">
        <f aca="true" t="shared" si="1" ref="P6:P11">(H6*3513*12+L6*400*8+M6*200*12+N6*200*11)/2/10000</f>
        <v>376.6282</v>
      </c>
      <c r="Q6" s="16">
        <v>129.36</v>
      </c>
      <c r="R6" s="36">
        <f>I6*3513*12*0.75/10000</f>
        <v>47.4255</v>
      </c>
      <c r="S6" s="36">
        <f>I6*3513*12*0.25/10000</f>
        <v>15.8085</v>
      </c>
      <c r="T6" s="16">
        <v>227.97</v>
      </c>
      <c r="U6" s="14">
        <v>196.35</v>
      </c>
      <c r="V6" s="38">
        <f aca="true" t="shared" si="2" ref="V6:V11">(J6-K6)*400*12/10000</f>
        <v>97.44</v>
      </c>
      <c r="W6" s="14">
        <f aca="true" t="shared" si="3" ref="W6:W11">J6*15*12/10000</f>
        <v>3.798</v>
      </c>
      <c r="X6" s="38">
        <f aca="true" t="shared" si="4" ref="X6:X11">U6+V6+W6</f>
        <v>297.58799999999997</v>
      </c>
      <c r="Y6" s="25"/>
      <c r="Z6" s="35">
        <f>900/1007.35*X6</f>
        <v>265.875018613193</v>
      </c>
      <c r="AA6" s="35">
        <v>266</v>
      </c>
      <c r="AB6" s="49">
        <f>1559/1715.55*P6</f>
        <v>342.25954580163796</v>
      </c>
      <c r="AC6" s="49">
        <v>342</v>
      </c>
    </row>
    <row r="7" spans="1:29" ht="32.25" customHeight="1">
      <c r="A7" s="7" t="s">
        <v>10</v>
      </c>
      <c r="B7" s="8">
        <v>16</v>
      </c>
      <c r="C7" s="9">
        <v>154</v>
      </c>
      <c r="D7" s="12">
        <v>119</v>
      </c>
      <c r="E7" s="10">
        <v>39</v>
      </c>
      <c r="F7" s="10"/>
      <c r="G7" s="10"/>
      <c r="H7" s="10">
        <v>127</v>
      </c>
      <c r="I7" s="26">
        <v>27</v>
      </c>
      <c r="J7" s="9">
        <v>150</v>
      </c>
      <c r="K7" s="8">
        <v>11</v>
      </c>
      <c r="L7" s="8">
        <v>61</v>
      </c>
      <c r="M7" s="8">
        <v>21</v>
      </c>
      <c r="N7" s="8">
        <v>33</v>
      </c>
      <c r="O7" s="16">
        <f t="shared" si="0"/>
        <v>664.16</v>
      </c>
      <c r="P7" s="16">
        <f t="shared" si="1"/>
        <v>283.6006</v>
      </c>
      <c r="Q7" s="16">
        <v>95.64</v>
      </c>
      <c r="R7" s="36">
        <f>I7*3513*12*0.75/10000</f>
        <v>85.3659</v>
      </c>
      <c r="S7" s="36">
        <f>I7*3513*12*0.25/10000</f>
        <v>28.4553</v>
      </c>
      <c r="T7" s="16">
        <v>170.91</v>
      </c>
      <c r="U7" s="14">
        <v>114.01</v>
      </c>
      <c r="V7" s="38">
        <f t="shared" si="2"/>
        <v>66.72</v>
      </c>
      <c r="W7" s="14">
        <f t="shared" si="3"/>
        <v>2.7</v>
      </c>
      <c r="X7" s="38">
        <f t="shared" si="4"/>
        <v>183.43</v>
      </c>
      <c r="Y7" s="25"/>
      <c r="Z7" s="35">
        <f aca="true" t="shared" si="5" ref="Z7:Z12">900/1007.35*X7</f>
        <v>163.88246389040552</v>
      </c>
      <c r="AA7" s="35">
        <v>164</v>
      </c>
      <c r="AB7" s="49">
        <f aca="true" t="shared" si="6" ref="AB7:AB12">1559/1715.55*P7</f>
        <v>257.7210430474192</v>
      </c>
      <c r="AC7" s="49">
        <v>258</v>
      </c>
    </row>
    <row r="8" spans="1:29" ht="32.25" customHeight="1">
      <c r="A8" s="7" t="s">
        <v>11</v>
      </c>
      <c r="B8" s="8">
        <v>16</v>
      </c>
      <c r="C8" s="9">
        <v>200</v>
      </c>
      <c r="D8" s="9">
        <v>133</v>
      </c>
      <c r="E8" s="10">
        <v>30</v>
      </c>
      <c r="F8" s="10">
        <v>40</v>
      </c>
      <c r="G8" s="10"/>
      <c r="H8" s="10">
        <v>160</v>
      </c>
      <c r="I8" s="26">
        <v>45</v>
      </c>
      <c r="J8" s="22">
        <v>195</v>
      </c>
      <c r="K8" s="8">
        <v>6</v>
      </c>
      <c r="L8" s="8">
        <v>87</v>
      </c>
      <c r="M8" s="11">
        <v>14</v>
      </c>
      <c r="N8" s="8">
        <v>30</v>
      </c>
      <c r="O8" s="16">
        <f t="shared" si="0"/>
        <v>859.842</v>
      </c>
      <c r="P8" s="16">
        <f t="shared" si="1"/>
        <v>356.148</v>
      </c>
      <c r="Q8" s="16">
        <v>82.2</v>
      </c>
      <c r="R8" s="36">
        <f>I8*3513*12*0.75/10000</f>
        <v>142.2765</v>
      </c>
      <c r="S8" s="36">
        <f>I8*3513*12*0.25/10000</f>
        <v>47.4255</v>
      </c>
      <c r="T8" s="16">
        <v>258.17</v>
      </c>
      <c r="U8" s="14">
        <v>163.32</v>
      </c>
      <c r="V8" s="38">
        <f t="shared" si="2"/>
        <v>90.72</v>
      </c>
      <c r="W8" s="14">
        <f t="shared" si="3"/>
        <v>3.51</v>
      </c>
      <c r="X8" s="38">
        <f t="shared" si="4"/>
        <v>257.55</v>
      </c>
      <c r="Y8" s="25"/>
      <c r="Z8" s="35">
        <f t="shared" si="5"/>
        <v>230.10373752916067</v>
      </c>
      <c r="AA8" s="35">
        <v>230</v>
      </c>
      <c r="AB8" s="49">
        <f t="shared" si="6"/>
        <v>323.6482364256361</v>
      </c>
      <c r="AC8" s="49">
        <v>324</v>
      </c>
    </row>
    <row r="9" spans="1:29" ht="32.25" customHeight="1">
      <c r="A9" s="6" t="s">
        <v>12</v>
      </c>
      <c r="B9" s="8">
        <v>12</v>
      </c>
      <c r="C9" s="9">
        <v>133</v>
      </c>
      <c r="D9" s="12">
        <v>133</v>
      </c>
      <c r="E9" s="8"/>
      <c r="F9" s="8"/>
      <c r="G9" s="8"/>
      <c r="H9" s="8">
        <v>133</v>
      </c>
      <c r="I9" s="26"/>
      <c r="J9" s="9">
        <v>128</v>
      </c>
      <c r="K9" s="8">
        <v>5</v>
      </c>
      <c r="L9" s="8">
        <v>72</v>
      </c>
      <c r="M9" s="8">
        <v>16</v>
      </c>
      <c r="N9" s="8">
        <v>5</v>
      </c>
      <c r="O9" s="16">
        <f t="shared" si="0"/>
        <v>567.5768</v>
      </c>
      <c r="P9" s="16">
        <f t="shared" si="1"/>
        <v>294.3274</v>
      </c>
      <c r="Q9" s="16">
        <v>165</v>
      </c>
      <c r="R9" s="14"/>
      <c r="S9" s="14"/>
      <c r="T9" s="16">
        <v>54.12</v>
      </c>
      <c r="U9" s="14">
        <v>54.13</v>
      </c>
      <c r="V9" s="38">
        <f t="shared" si="2"/>
        <v>59.04</v>
      </c>
      <c r="W9" s="14">
        <f t="shared" si="3"/>
        <v>2.304</v>
      </c>
      <c r="X9" s="38">
        <f t="shared" si="4"/>
        <v>115.474</v>
      </c>
      <c r="Y9" s="25"/>
      <c r="Z9" s="35">
        <f t="shared" si="5"/>
        <v>103.16831290018365</v>
      </c>
      <c r="AA9" s="35">
        <v>103</v>
      </c>
      <c r="AB9" s="49">
        <f t="shared" si="6"/>
        <v>267.46898464049434</v>
      </c>
      <c r="AC9" s="49">
        <v>267</v>
      </c>
    </row>
    <row r="10" spans="1:29" ht="32.25" customHeight="1">
      <c r="A10" s="6" t="s">
        <v>13</v>
      </c>
      <c r="B10" s="8">
        <v>9</v>
      </c>
      <c r="C10" s="9">
        <v>104</v>
      </c>
      <c r="D10" s="9">
        <v>104</v>
      </c>
      <c r="E10" s="8"/>
      <c r="F10" s="8"/>
      <c r="G10" s="8"/>
      <c r="H10" s="8">
        <v>104</v>
      </c>
      <c r="I10" s="26"/>
      <c r="J10" s="9">
        <v>102</v>
      </c>
      <c r="K10" s="8">
        <v>5</v>
      </c>
      <c r="L10" s="8">
        <v>65</v>
      </c>
      <c r="M10" s="8">
        <v>8</v>
      </c>
      <c r="N10" s="8">
        <v>6</v>
      </c>
      <c r="O10" s="16">
        <f t="shared" si="0"/>
        <v>454.0312</v>
      </c>
      <c r="P10" s="16">
        <f t="shared" si="1"/>
        <v>231.2312</v>
      </c>
      <c r="Q10" s="16">
        <v>134.88</v>
      </c>
      <c r="R10" s="14"/>
      <c r="S10" s="14"/>
      <c r="T10" s="16">
        <v>43.96</v>
      </c>
      <c r="U10" s="14">
        <v>43.96</v>
      </c>
      <c r="V10" s="38">
        <f t="shared" si="2"/>
        <v>46.56</v>
      </c>
      <c r="W10" s="14">
        <f t="shared" si="3"/>
        <v>1.836</v>
      </c>
      <c r="X10" s="38">
        <f t="shared" si="4"/>
        <v>92.35600000000001</v>
      </c>
      <c r="Y10" s="25"/>
      <c r="Z10" s="35">
        <f t="shared" si="5"/>
        <v>82.51392266838735</v>
      </c>
      <c r="AA10" s="35">
        <v>83</v>
      </c>
      <c r="AB10" s="49">
        <f t="shared" si="6"/>
        <v>210.1305358631343</v>
      </c>
      <c r="AC10" s="49">
        <v>210</v>
      </c>
    </row>
    <row r="11" spans="1:29" ht="32.25" customHeight="1">
      <c r="A11" s="6" t="s">
        <v>14</v>
      </c>
      <c r="B11" s="8">
        <v>7</v>
      </c>
      <c r="C11" s="9">
        <v>78</v>
      </c>
      <c r="D11" s="12">
        <v>78</v>
      </c>
      <c r="E11" s="8"/>
      <c r="F11" s="8"/>
      <c r="G11" s="8"/>
      <c r="H11" s="8">
        <v>78</v>
      </c>
      <c r="I11" s="26"/>
      <c r="J11" s="9">
        <v>77</v>
      </c>
      <c r="K11" s="17">
        <v>1</v>
      </c>
      <c r="L11" s="17">
        <v>54</v>
      </c>
      <c r="M11" s="21">
        <v>1</v>
      </c>
      <c r="N11" s="17">
        <v>4</v>
      </c>
      <c r="O11" s="16">
        <f t="shared" si="0"/>
        <v>343.0012</v>
      </c>
      <c r="P11" s="16">
        <f t="shared" si="1"/>
        <v>173.6084</v>
      </c>
      <c r="Q11" s="16">
        <v>123.24</v>
      </c>
      <c r="R11" s="14"/>
      <c r="S11" s="14"/>
      <c r="T11" s="16">
        <v>23.07</v>
      </c>
      <c r="U11" s="14">
        <v>23.08</v>
      </c>
      <c r="V11" s="38">
        <f t="shared" si="2"/>
        <v>36.48</v>
      </c>
      <c r="W11" s="14">
        <f t="shared" si="3"/>
        <v>1.386</v>
      </c>
      <c r="X11" s="38">
        <f t="shared" si="4"/>
        <v>60.946</v>
      </c>
      <c r="Y11" s="25"/>
      <c r="Z11" s="35">
        <f t="shared" si="5"/>
        <v>54.45118379907678</v>
      </c>
      <c r="AA11" s="35">
        <v>54</v>
      </c>
      <c r="AB11" s="49">
        <f t="shared" si="6"/>
        <v>157.76601999358806</v>
      </c>
      <c r="AC11" s="49">
        <v>158</v>
      </c>
    </row>
    <row r="12" spans="1:29" ht="32.25" customHeight="1">
      <c r="A12" s="6" t="s">
        <v>15</v>
      </c>
      <c r="B12" s="8">
        <f aca="true" t="shared" si="7" ref="B12:K12">SUM(B6:B11)</f>
        <v>80</v>
      </c>
      <c r="C12" s="8">
        <f t="shared" si="7"/>
        <v>888</v>
      </c>
      <c r="D12" s="8">
        <f t="shared" si="7"/>
        <v>730</v>
      </c>
      <c r="E12" s="8">
        <f t="shared" si="7"/>
        <v>94</v>
      </c>
      <c r="F12" s="8">
        <f t="shared" si="7"/>
        <v>40</v>
      </c>
      <c r="G12" s="8">
        <f>SUM(G6:G11)</f>
        <v>35</v>
      </c>
      <c r="H12" s="8">
        <f>SUM(H6:H11)</f>
        <v>771</v>
      </c>
      <c r="I12" s="27">
        <f>SUM(I6:I11)</f>
        <v>87</v>
      </c>
      <c r="J12" s="8">
        <f t="shared" si="7"/>
        <v>863</v>
      </c>
      <c r="K12" s="8">
        <f t="shared" si="7"/>
        <v>36</v>
      </c>
      <c r="L12" s="8">
        <f>SUM(L6:L11)</f>
        <v>431</v>
      </c>
      <c r="M12" s="8">
        <f>SUM(M6:M11)</f>
        <v>79</v>
      </c>
      <c r="N12" s="8">
        <f>SUM(N6:N11)</f>
        <v>109</v>
      </c>
      <c r="O12" s="16">
        <f>SUM(O6:O11)</f>
        <v>3818.9228000000003</v>
      </c>
      <c r="P12" s="16">
        <v>1715.55</v>
      </c>
      <c r="Q12" s="16">
        <f>SUM(Q6:Q11)</f>
        <v>730.3199999999999</v>
      </c>
      <c r="R12" s="16">
        <v>275.08</v>
      </c>
      <c r="S12" s="16">
        <v>91.7</v>
      </c>
      <c r="T12" s="16">
        <f>SUM(T6:T11)</f>
        <v>778.2</v>
      </c>
      <c r="U12" s="14">
        <f>SUM(U6:U11)</f>
        <v>594.8500000000001</v>
      </c>
      <c r="V12" s="16">
        <f>SUM(V6:V11)</f>
        <v>396.96000000000004</v>
      </c>
      <c r="W12" s="16">
        <v>15.54</v>
      </c>
      <c r="X12" s="38">
        <v>1007.35</v>
      </c>
      <c r="Y12" s="25"/>
      <c r="Z12" s="35">
        <f t="shared" si="5"/>
        <v>900</v>
      </c>
      <c r="AA12" s="35">
        <f>SUM(AA6:AA11)</f>
        <v>900</v>
      </c>
      <c r="AB12" s="49">
        <f t="shared" si="6"/>
        <v>1559</v>
      </c>
      <c r="AC12" s="49">
        <f>SUM(AC6:AC11)</f>
        <v>1559</v>
      </c>
    </row>
    <row r="13" spans="1:24" ht="34.5" customHeight="1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0"/>
      <c r="P13" s="20"/>
      <c r="Q13" s="20"/>
      <c r="R13" s="20"/>
      <c r="S13" s="20"/>
      <c r="T13" s="20"/>
      <c r="U13" s="20"/>
      <c r="V13" s="20"/>
      <c r="W13" s="20"/>
      <c r="X13" s="20"/>
    </row>
    <row r="14" spans="1:29" s="2" customFormat="1" ht="27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 t="s">
        <v>20</v>
      </c>
      <c r="R14" s="34"/>
      <c r="S14" s="13"/>
      <c r="T14" s="13"/>
      <c r="U14" s="13"/>
      <c r="V14" s="13"/>
      <c r="W14" s="31"/>
      <c r="X14" s="13"/>
      <c r="AA14" s="29"/>
      <c r="AB14" s="50"/>
      <c r="AC14" s="50"/>
    </row>
    <row r="15" s="32" customFormat="1" ht="36" customHeight="1">
      <c r="W15" s="33"/>
    </row>
  </sheetData>
  <sheetProtection/>
  <mergeCells count="22">
    <mergeCell ref="L3:L5"/>
    <mergeCell ref="O3:W3"/>
    <mergeCell ref="O4:U4"/>
    <mergeCell ref="H3:H5"/>
    <mergeCell ref="Y3:Y5"/>
    <mergeCell ref="D4:D5"/>
    <mergeCell ref="E4:E5"/>
    <mergeCell ref="F4:F5"/>
    <mergeCell ref="V4:V5"/>
    <mergeCell ref="G4:G5"/>
    <mergeCell ref="K3:K5"/>
    <mergeCell ref="X3:X5"/>
    <mergeCell ref="A1:X1"/>
    <mergeCell ref="A3:A5"/>
    <mergeCell ref="B3:B5"/>
    <mergeCell ref="D3:G3"/>
    <mergeCell ref="C3:C5"/>
    <mergeCell ref="M3:M5"/>
    <mergeCell ref="I3:I5"/>
    <mergeCell ref="J3:J5"/>
    <mergeCell ref="W4:W5"/>
    <mergeCell ref="N3:N5"/>
  </mergeCells>
  <printOptions horizontalCentered="1"/>
  <pageMargins left="0.5511811023622047" right="0.31496062992125984" top="0.7480314960629921" bottom="0.7480314960629921" header="0.31496062992125984" footer="0.31496062992125984"/>
  <pageSetup horizontalDpi="300" verticalDpi="300" orientation="landscape" paperSize="9" r:id="rId1"/>
  <ignoredErrors>
    <ignoredError sqref="AB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A2" sqref="A2:D2"/>
    </sheetView>
  </sheetViews>
  <sheetFormatPr defaultColWidth="18.140625" defaultRowHeight="48.75" customHeight="1"/>
  <cols>
    <col min="1" max="1" width="11.421875" style="39" customWidth="1"/>
    <col min="2" max="2" width="18.140625" style="39" customWidth="1"/>
    <col min="3" max="3" width="18.8515625" style="39" customWidth="1"/>
    <col min="4" max="4" width="19.28125" style="42" customWidth="1"/>
    <col min="5" max="16384" width="18.140625" style="39" customWidth="1"/>
  </cols>
  <sheetData>
    <row r="1" ht="26.25" customHeight="1">
      <c r="A1" s="46" t="s">
        <v>50</v>
      </c>
    </row>
    <row r="2" spans="1:4" ht="73.5" customHeight="1">
      <c r="A2" s="71" t="s">
        <v>49</v>
      </c>
      <c r="B2" s="71"/>
      <c r="C2" s="71"/>
      <c r="D2" s="71"/>
    </row>
    <row r="3" spans="1:4" ht="13.5" customHeight="1">
      <c r="A3" s="45"/>
      <c r="B3" s="45"/>
      <c r="C3" s="45"/>
      <c r="D3" s="45"/>
    </row>
    <row r="4" spans="1:4" ht="48.75" customHeight="1">
      <c r="A4" s="40" t="s">
        <v>38</v>
      </c>
      <c r="B4" s="40" t="s">
        <v>39</v>
      </c>
      <c r="C4" s="40" t="s">
        <v>48</v>
      </c>
      <c r="D4" s="43" t="s">
        <v>40</v>
      </c>
    </row>
    <row r="5" spans="1:4" ht="48.75" customHeight="1">
      <c r="A5" s="41">
        <v>1</v>
      </c>
      <c r="B5" s="41" t="s">
        <v>41</v>
      </c>
      <c r="C5" s="41">
        <v>20</v>
      </c>
      <c r="D5" s="44">
        <v>342</v>
      </c>
    </row>
    <row r="6" spans="1:4" ht="48.75" customHeight="1">
      <c r="A6" s="41">
        <v>2</v>
      </c>
      <c r="B6" s="41" t="s">
        <v>42</v>
      </c>
      <c r="C6" s="41">
        <v>16</v>
      </c>
      <c r="D6" s="44">
        <v>258</v>
      </c>
    </row>
    <row r="7" spans="1:4" ht="48.75" customHeight="1">
      <c r="A7" s="41">
        <v>3</v>
      </c>
      <c r="B7" s="41" t="s">
        <v>43</v>
      </c>
      <c r="C7" s="41">
        <v>16</v>
      </c>
      <c r="D7" s="44">
        <v>324</v>
      </c>
    </row>
    <row r="8" spans="1:4" ht="48.75" customHeight="1">
      <c r="A8" s="41">
        <v>4</v>
      </c>
      <c r="B8" s="41" t="s">
        <v>44</v>
      </c>
      <c r="C8" s="41">
        <v>12</v>
      </c>
      <c r="D8" s="44">
        <v>267</v>
      </c>
    </row>
    <row r="9" spans="1:4" ht="48.75" customHeight="1">
      <c r="A9" s="41">
        <v>5</v>
      </c>
      <c r="B9" s="41" t="s">
        <v>45</v>
      </c>
      <c r="C9" s="41">
        <v>9</v>
      </c>
      <c r="D9" s="44">
        <v>210</v>
      </c>
    </row>
    <row r="10" spans="1:4" ht="48.75" customHeight="1">
      <c r="A10" s="41">
        <v>6</v>
      </c>
      <c r="B10" s="41" t="s">
        <v>46</v>
      </c>
      <c r="C10" s="41">
        <v>7</v>
      </c>
      <c r="D10" s="44">
        <v>158</v>
      </c>
    </row>
    <row r="11" spans="1:4" ht="48.75" customHeight="1">
      <c r="A11" s="72" t="s">
        <v>47</v>
      </c>
      <c r="B11" s="73"/>
      <c r="C11" s="47">
        <f>SUM(C5:C10)</f>
        <v>80</v>
      </c>
      <c r="D11" s="48">
        <f>SUM(D5:D10)</f>
        <v>1559</v>
      </c>
    </row>
  </sheetData>
  <sheetProtection/>
  <mergeCells count="2">
    <mergeCell ref="A2:D2"/>
    <mergeCell ref="A11:B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529922035@qq.com</cp:lastModifiedBy>
  <cp:lastPrinted>2020-04-09T08:39:34Z</cp:lastPrinted>
  <dcterms:created xsi:type="dcterms:W3CDTF">2017-02-15T02:15:47Z</dcterms:created>
  <dcterms:modified xsi:type="dcterms:W3CDTF">2020-06-08T02:06:37Z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</Properties>
</file>